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ichardlarsson/Documents/"/>
    </mc:Choice>
  </mc:AlternateContent>
  <bookViews>
    <workbookView xWindow="-20" yWindow="460" windowWidth="25600" windowHeight="1462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4" i="1"/>
  <c r="X5" i="1"/>
  <c r="Y5" i="1"/>
  <c r="Z5" i="1"/>
  <c r="AA5" i="1"/>
  <c r="AB5" i="1"/>
  <c r="U5" i="1"/>
  <c r="X6" i="1"/>
  <c r="Y6" i="1"/>
  <c r="Z6" i="1"/>
  <c r="AA6" i="1"/>
  <c r="AB6" i="1"/>
  <c r="U6" i="1"/>
  <c r="X7" i="1"/>
  <c r="Y7" i="1"/>
  <c r="Z7" i="1"/>
  <c r="AA7" i="1"/>
  <c r="AB7" i="1"/>
  <c r="U7" i="1"/>
  <c r="X9" i="1"/>
  <c r="Y9" i="1"/>
  <c r="Z9" i="1"/>
  <c r="AA9" i="1"/>
  <c r="AB9" i="1"/>
  <c r="U9" i="1"/>
  <c r="X8" i="1"/>
  <c r="Y8" i="1"/>
  <c r="Z8" i="1"/>
  <c r="AA8" i="1"/>
  <c r="AB8" i="1"/>
  <c r="U8" i="1"/>
  <c r="X10" i="1"/>
  <c r="Y10" i="1"/>
  <c r="Z10" i="1"/>
  <c r="AA10" i="1"/>
  <c r="AB10" i="1"/>
  <c r="U10" i="1"/>
  <c r="X11" i="1"/>
  <c r="Y11" i="1"/>
  <c r="Z11" i="1"/>
  <c r="AA11" i="1"/>
  <c r="AB11" i="1"/>
  <c r="U11" i="1"/>
  <c r="X12" i="1"/>
  <c r="Y12" i="1"/>
  <c r="Z12" i="1"/>
  <c r="AA12" i="1"/>
  <c r="AB12" i="1"/>
  <c r="U12" i="1"/>
  <c r="X13" i="1"/>
  <c r="Y13" i="1"/>
  <c r="Z13" i="1"/>
  <c r="AA13" i="1"/>
  <c r="AB13" i="1"/>
  <c r="U13" i="1"/>
  <c r="X15" i="1"/>
  <c r="Y15" i="1"/>
  <c r="Z15" i="1"/>
  <c r="AA15" i="1"/>
  <c r="AB15" i="1"/>
  <c r="X14" i="1"/>
  <c r="Y14" i="1"/>
  <c r="Z14" i="1"/>
  <c r="AA14" i="1"/>
  <c r="AB14" i="1"/>
  <c r="U15" i="1"/>
  <c r="U14" i="1"/>
  <c r="X16" i="1"/>
  <c r="Y16" i="1"/>
  <c r="Z16" i="1"/>
  <c r="AA16" i="1"/>
  <c r="AB16" i="1"/>
  <c r="U16" i="1"/>
  <c r="X17" i="1"/>
  <c r="Y17" i="1"/>
  <c r="Z17" i="1"/>
  <c r="AA17" i="1"/>
  <c r="AB17" i="1"/>
  <c r="U17" i="1"/>
  <c r="X4" i="1"/>
  <c r="Y4" i="1"/>
  <c r="Z4" i="1"/>
  <c r="AA4" i="1"/>
  <c r="AB4" i="1"/>
  <c r="U4" i="1"/>
  <c r="W11" i="1"/>
  <c r="W15" i="1"/>
  <c r="W8" i="1"/>
  <c r="W13" i="1"/>
  <c r="W14" i="1"/>
  <c r="W16" i="1"/>
  <c r="W17" i="1"/>
  <c r="W5" i="1"/>
  <c r="W6" i="1"/>
  <c r="W9" i="1"/>
  <c r="W12" i="1"/>
  <c r="W10" i="1"/>
  <c r="W7" i="1"/>
  <c r="W4" i="1"/>
</calcChain>
</file>

<file path=xl/sharedStrings.xml><?xml version="1.0" encoding="utf-8"?>
<sst xmlns="http://schemas.openxmlformats.org/spreadsheetml/2006/main" count="75" uniqueCount="50">
  <si>
    <t>R4 2014</t>
  </si>
  <si>
    <t>R1 2015</t>
  </si>
  <si>
    <t>R3 2016</t>
  </si>
  <si>
    <t>R4 2016</t>
  </si>
  <si>
    <t>R5 2016</t>
  </si>
  <si>
    <t>R6 2016</t>
  </si>
  <si>
    <t>SM 2015</t>
  </si>
  <si>
    <t>SM 2016</t>
  </si>
  <si>
    <t>Netto</t>
  </si>
  <si>
    <t>Tot</t>
  </si>
  <si>
    <t>De tre bästa rankingarna</t>
  </si>
  <si>
    <t>Bästa SM</t>
  </si>
  <si>
    <t>Stefan Eriksson</t>
  </si>
  <si>
    <t>Tomas Lindgren</t>
  </si>
  <si>
    <t>Fredrik Lönegren</t>
  </si>
  <si>
    <t>Richard Larsson</t>
  </si>
  <si>
    <t>Nisse Olsson</t>
  </si>
  <si>
    <t>Eddie Klemets</t>
  </si>
  <si>
    <t>Dag Lindström</t>
  </si>
  <si>
    <t>Patrik Stenberg</t>
  </si>
  <si>
    <t>Bengt Sjögren</t>
  </si>
  <si>
    <t>Stefan Bokfors</t>
  </si>
  <si>
    <t>Kjell Andersson</t>
  </si>
  <si>
    <t>Håkan Elfström</t>
  </si>
  <si>
    <t>Christer Olsson</t>
  </si>
  <si>
    <t>Tord Kvartsén</t>
  </si>
  <si>
    <t>Antal startande svenskar</t>
  </si>
  <si>
    <t>Seglare</t>
  </si>
  <si>
    <t>Nummer</t>
  </si>
  <si>
    <t>S 81</t>
  </si>
  <si>
    <t>S 810</t>
  </si>
  <si>
    <t>S 8</t>
  </si>
  <si>
    <t>S 807</t>
  </si>
  <si>
    <t>S 8012</t>
  </si>
  <si>
    <t>S 107</t>
  </si>
  <si>
    <t>S 639</t>
  </si>
  <si>
    <t>S 881</t>
  </si>
  <si>
    <t>S 726</t>
  </si>
  <si>
    <t>S 66</t>
  </si>
  <si>
    <t>S 609</t>
  </si>
  <si>
    <t>S 143</t>
  </si>
  <si>
    <t>S 860</t>
  </si>
  <si>
    <t>S 515</t>
  </si>
  <si>
    <t>De 3 bästa rankingarna av 6 räknas</t>
  </si>
  <si>
    <t>Bästa av senaste 2</t>
  </si>
  <si>
    <t>Poäng</t>
  </si>
  <si>
    <t>Vid samma resultat premieras bästa resultat på senaste SM</t>
  </si>
  <si>
    <t>Svenska rankinglistan DN</t>
  </si>
  <si>
    <t>DNC</t>
  </si>
  <si>
    <t>Maxpoäng: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</si>
</sst>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2" fillId="3" borderId="4" xfId="2" applyBorder="1" applyAlignment="1">
      <alignment horizontal="center"/>
    </xf>
    <xf numFmtId="0" fontId="2" fillId="3" borderId="5" xfId="2" applyBorder="1" applyAlignment="1">
      <alignment horizontal="center"/>
    </xf>
    <xf numFmtId="0" fontId="1" fillId="2" borderId="6" xfId="1" applyBorder="1"/>
    <xf numFmtId="0" fontId="0" fillId="0" borderId="7" xfId="0" applyBorder="1"/>
    <xf numFmtId="0" fontId="2" fillId="3" borderId="3" xfId="2" applyBorder="1" applyAlignment="1">
      <alignment horizontal="center"/>
    </xf>
    <xf numFmtId="0" fontId="0" fillId="0" borderId="6" xfId="0" applyBorder="1"/>
    <xf numFmtId="0" fontId="2" fillId="3" borderId="17" xfId="2" applyBorder="1" applyAlignment="1">
      <alignment horizontal="center"/>
    </xf>
    <xf numFmtId="0" fontId="0" fillId="0" borderId="18" xfId="0" applyBorder="1"/>
    <xf numFmtId="0" fontId="2" fillId="3" borderId="9" xfId="2" applyBorder="1"/>
    <xf numFmtId="0" fontId="2" fillId="3" borderId="10" xfId="2" applyBorder="1"/>
    <xf numFmtId="0" fontId="2" fillId="3" borderId="8" xfId="2" applyBorder="1"/>
    <xf numFmtId="0" fontId="2" fillId="3" borderId="23" xfId="2" applyBorder="1"/>
    <xf numFmtId="0" fontId="1" fillId="2" borderId="3" xfId="1" applyBorder="1"/>
    <xf numFmtId="0" fontId="2" fillId="3" borderId="25" xfId="2" applyBorder="1"/>
    <xf numFmtId="0" fontId="2" fillId="3" borderId="14" xfId="2" applyBorder="1" applyAlignment="1">
      <alignment horizontal="center"/>
    </xf>
    <xf numFmtId="0" fontId="2" fillId="3" borderId="15" xfId="2" applyBorder="1" applyAlignment="1">
      <alignment horizontal="center"/>
    </xf>
    <xf numFmtId="0" fontId="2" fillId="3" borderId="16" xfId="2" applyBorder="1" applyAlignment="1">
      <alignment horizontal="center"/>
    </xf>
    <xf numFmtId="0" fontId="2" fillId="3" borderId="11" xfId="2" applyBorder="1" applyAlignment="1">
      <alignment horizontal="center"/>
    </xf>
    <xf numFmtId="0" fontId="2" fillId="3" borderId="12" xfId="2" applyBorder="1" applyAlignment="1">
      <alignment horizontal="center"/>
    </xf>
    <xf numFmtId="0" fontId="2" fillId="3" borderId="13" xfId="2" applyBorder="1" applyAlignment="1">
      <alignment horizontal="center"/>
    </xf>
    <xf numFmtId="0" fontId="2" fillId="3" borderId="24" xfId="2" applyBorder="1" applyAlignment="1">
      <alignment horizontal="center"/>
    </xf>
    <xf numFmtId="0" fontId="2" fillId="3" borderId="19" xfId="2" applyBorder="1" applyAlignment="1">
      <alignment horizontal="center"/>
    </xf>
    <xf numFmtId="0" fontId="0" fillId="0" borderId="26" xfId="0" applyBorder="1"/>
    <xf numFmtId="0" fontId="2" fillId="3" borderId="29" xfId="2" applyBorder="1" applyAlignment="1">
      <alignment horizontal="center"/>
    </xf>
    <xf numFmtId="0" fontId="2" fillId="3" borderId="30" xfId="2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1" fillId="2" borderId="32" xfId="1" applyBorder="1" applyAlignment="1">
      <alignment horizontal="right"/>
    </xf>
    <xf numFmtId="0" fontId="2" fillId="3" borderId="31" xfId="2" applyBorder="1" applyAlignment="1">
      <alignment horizontal="center"/>
    </xf>
    <xf numFmtId="0" fontId="1" fillId="2" borderId="12" xfId="1" applyBorder="1"/>
    <xf numFmtId="0" fontId="1" fillId="2" borderId="27" xfId="1" applyBorder="1"/>
    <xf numFmtId="0" fontId="1" fillId="2" borderId="28" xfId="1" applyBorder="1"/>
    <xf numFmtId="0" fontId="2" fillId="3" borderId="28" xfId="2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2" fillId="3" borderId="35" xfId="2" applyBorder="1"/>
    <xf numFmtId="0" fontId="2" fillId="3" borderId="36" xfId="2" applyBorder="1"/>
    <xf numFmtId="0" fontId="2" fillId="3" borderId="37" xfId="2" applyBorder="1" applyAlignment="1">
      <alignment horizontal="center"/>
    </xf>
    <xf numFmtId="0" fontId="2" fillId="3" borderId="38" xfId="2" applyBorder="1" applyAlignment="1">
      <alignment horizontal="center"/>
    </xf>
  </cellXfs>
  <cellStyles count="3">
    <cellStyle name="Bra" xfId="1" builtinId="26"/>
    <cellStyle name="Dålig" xfId="2" builtinId="27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tabSelected="1" workbookViewId="0">
      <selection activeCell="J8" sqref="J8"/>
    </sheetView>
  </sheetViews>
  <sheetFormatPr baseColWidth="10" defaultColWidth="11" defaultRowHeight="16" x14ac:dyDescent="0.2"/>
  <cols>
    <col min="1" max="1" width="19.83203125" customWidth="1"/>
    <col min="2" max="14" width="7.6640625" customWidth="1"/>
    <col min="15" max="15" width="3" customWidth="1"/>
    <col min="16" max="19" width="8.6640625" customWidth="1"/>
    <col min="20" max="20" width="3.5" customWidth="1"/>
    <col min="21" max="21" width="7.83203125" customWidth="1"/>
    <col min="22" max="23" width="10.6640625" customWidth="1"/>
    <col min="24" max="24" width="6.5" customWidth="1"/>
    <col min="25" max="26" width="6.6640625" customWidth="1"/>
    <col min="27" max="27" width="8" customWidth="1"/>
    <col min="28" max="28" width="6.33203125" customWidth="1"/>
  </cols>
  <sheetData>
    <row r="1" spans="1:28" ht="17" thickBot="1" x14ac:dyDescent="0.25">
      <c r="A1" s="17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6"/>
      <c r="Q1" s="26"/>
      <c r="R1" s="26"/>
      <c r="S1" s="26"/>
      <c r="T1" s="18"/>
      <c r="U1" s="19"/>
    </row>
    <row r="2" spans="1:28" ht="17" thickBot="1" x14ac:dyDescent="0.25">
      <c r="C2" s="27" t="s">
        <v>43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45"/>
      <c r="P2" s="17" t="s">
        <v>44</v>
      </c>
      <c r="Q2" s="18"/>
      <c r="R2" s="18"/>
      <c r="S2" s="19"/>
      <c r="U2" s="16"/>
    </row>
    <row r="3" spans="1:28" x14ac:dyDescent="0.2">
      <c r="A3" s="15" t="s">
        <v>27</v>
      </c>
      <c r="B3" s="46" t="s">
        <v>28</v>
      </c>
      <c r="C3" s="55" t="s">
        <v>0</v>
      </c>
      <c r="D3" s="56"/>
      <c r="E3" s="55" t="s">
        <v>1</v>
      </c>
      <c r="F3" s="56"/>
      <c r="G3" s="55" t="s">
        <v>2</v>
      </c>
      <c r="H3" s="56"/>
      <c r="I3" s="55" t="s">
        <v>3</v>
      </c>
      <c r="J3" s="56"/>
      <c r="K3" s="55" t="s">
        <v>4</v>
      </c>
      <c r="L3" s="56"/>
      <c r="M3" s="55" t="s">
        <v>5</v>
      </c>
      <c r="N3" s="56"/>
      <c r="O3" s="2"/>
      <c r="P3" s="7" t="s">
        <v>6</v>
      </c>
      <c r="Q3" s="3"/>
      <c r="R3" s="3" t="s">
        <v>7</v>
      </c>
      <c r="S3" s="4"/>
      <c r="U3" s="9" t="s">
        <v>45</v>
      </c>
      <c r="W3" s="7" t="s">
        <v>9</v>
      </c>
      <c r="X3" s="20" t="s">
        <v>10</v>
      </c>
      <c r="Y3" s="21"/>
      <c r="Z3" s="22"/>
      <c r="AA3" s="3" t="s">
        <v>11</v>
      </c>
      <c r="AB3" s="4" t="s">
        <v>8</v>
      </c>
    </row>
    <row r="4" spans="1:28" x14ac:dyDescent="0.2">
      <c r="A4" s="5" t="s">
        <v>13</v>
      </c>
      <c r="B4" s="47" t="s">
        <v>29</v>
      </c>
      <c r="C4" s="37">
        <v>1</v>
      </c>
      <c r="D4" s="30">
        <f>IF(C4="DNC",0,(C$27-C4+1)*($B$26/C$27))</f>
        <v>20</v>
      </c>
      <c r="E4" s="50">
        <v>1</v>
      </c>
      <c r="F4" s="29">
        <f>IF(E4="DNC",0,(E$27-E4+1)*($B$26/E$27))</f>
        <v>20</v>
      </c>
      <c r="G4" s="37">
        <v>1</v>
      </c>
      <c r="H4" s="30">
        <f>IF(G4="DNC",0,(G$27-G4+1)*($B$26/G$27))</f>
        <v>20</v>
      </c>
      <c r="I4" s="37">
        <v>2</v>
      </c>
      <c r="J4" s="30">
        <f>IF(I4="DNC",0,(I$27-I4+1)*($B$26/I$27))</f>
        <v>18.571428571428573</v>
      </c>
      <c r="K4" s="50">
        <v>1</v>
      </c>
      <c r="L4" s="29">
        <f>IF(K4="DNC",0,(K$27-K4+1)*($B$26/K$27))</f>
        <v>20</v>
      </c>
      <c r="M4" s="37">
        <v>1</v>
      </c>
      <c r="N4" s="30">
        <f>IF(M4="DNC",0,(M$27-M4+1)*($B$26/M$27))</f>
        <v>20</v>
      </c>
      <c r="O4" s="36"/>
      <c r="P4" s="37">
        <v>1</v>
      </c>
      <c r="Q4" s="33"/>
      <c r="R4" s="33">
        <v>13</v>
      </c>
      <c r="S4" s="35"/>
      <c r="T4" s="2"/>
      <c r="U4" s="10">
        <f>AB4</f>
        <v>4</v>
      </c>
      <c r="V4" s="2"/>
      <c r="W4" s="8">
        <f t="shared" ref="W4:W17" si="0">SUM(C4:R4)</f>
        <v>139.57142857142856</v>
      </c>
      <c r="X4" s="1">
        <f t="shared" ref="X4:X17" si="1">SMALL($C4:$M4,1)</f>
        <v>1</v>
      </c>
      <c r="Y4" s="1">
        <f t="shared" ref="Y4:Y17" si="2">SMALL($C4:$M4,2)</f>
        <v>1</v>
      </c>
      <c r="Z4" s="1">
        <f t="shared" ref="Z4:Z17" si="3">SMALL($C4:$M4,3)</f>
        <v>1</v>
      </c>
      <c r="AA4" s="1">
        <f t="shared" ref="AA4:AA17" si="4">SMALL($P4:$R4,1)</f>
        <v>1</v>
      </c>
      <c r="AB4" s="6">
        <f t="shared" ref="AB4:AB17" si="5">SUM(X4:AA4)</f>
        <v>4</v>
      </c>
    </row>
    <row r="5" spans="1:28" x14ac:dyDescent="0.2">
      <c r="A5" s="5" t="s">
        <v>14</v>
      </c>
      <c r="B5" s="47" t="s">
        <v>31</v>
      </c>
      <c r="C5" s="37">
        <v>2</v>
      </c>
      <c r="D5" s="30">
        <f>IF(C5="DNC",0,(C$27-C5+1)*($B$26/C$27))</f>
        <v>18.666666666666664</v>
      </c>
      <c r="E5" s="50" t="s">
        <v>48</v>
      </c>
      <c r="F5" s="29">
        <f>IF(E5="DNC",0,(E$27-E5+1)*($B$26/E$27))</f>
        <v>0</v>
      </c>
      <c r="G5" s="37">
        <v>2</v>
      </c>
      <c r="H5" s="30">
        <f>IF(G5="DNC",0,(G$27-G5+1)*($B$26/G$27))</f>
        <v>18.461538461538463</v>
      </c>
      <c r="I5" s="37">
        <v>1</v>
      </c>
      <c r="J5" s="30">
        <f>IF(I5="DNC",0,(I$27-I5+1)*($B$26/I$27))</f>
        <v>20</v>
      </c>
      <c r="K5" s="50" t="s">
        <v>48</v>
      </c>
      <c r="L5" s="29">
        <f>IF(K5="DNC",0,(K$27-K5+1)*($B$26/K$27))</f>
        <v>0</v>
      </c>
      <c r="M5" s="37" t="s">
        <v>48</v>
      </c>
      <c r="N5" s="30">
        <f>IF(M5="DNC",0,(M$27-M5+1)*($B$26/M$27))</f>
        <v>0</v>
      </c>
      <c r="O5" s="36"/>
      <c r="P5" s="37">
        <v>2</v>
      </c>
      <c r="Q5" s="33"/>
      <c r="R5" s="33">
        <v>1</v>
      </c>
      <c r="S5" s="35"/>
      <c r="T5" s="2"/>
      <c r="U5" s="10">
        <f t="shared" ref="U5:U17" si="6">AB5</f>
        <v>2</v>
      </c>
      <c r="V5" s="2"/>
      <c r="W5" s="8">
        <f t="shared" si="0"/>
        <v>65.128205128205124</v>
      </c>
      <c r="X5" s="1">
        <f t="shared" si="1"/>
        <v>0</v>
      </c>
      <c r="Y5" s="1">
        <f t="shared" si="2"/>
        <v>0</v>
      </c>
      <c r="Z5" s="1">
        <f t="shared" si="3"/>
        <v>1</v>
      </c>
      <c r="AA5" s="1">
        <f t="shared" si="4"/>
        <v>1</v>
      </c>
      <c r="AB5" s="6">
        <f t="shared" si="5"/>
        <v>2</v>
      </c>
    </row>
    <row r="6" spans="1:28" x14ac:dyDescent="0.2">
      <c r="A6" s="5" t="s">
        <v>15</v>
      </c>
      <c r="B6" s="47" t="s">
        <v>32</v>
      </c>
      <c r="C6" s="37">
        <v>6</v>
      </c>
      <c r="D6" s="30">
        <f>IF(C6="DNC",0,(C$27-C6+1)*($B$26/C$27))</f>
        <v>13.333333333333332</v>
      </c>
      <c r="E6" s="50">
        <v>3</v>
      </c>
      <c r="F6" s="29">
        <f>IF(E6="DNC",0,(E$27-E6+1)*($B$26/E$27))</f>
        <v>17.142857142857142</v>
      </c>
      <c r="G6" s="37">
        <v>4</v>
      </c>
      <c r="H6" s="30">
        <f>IF(G6="DNC",0,(G$27-G6+1)*($B$26/G$27))</f>
        <v>15.384615384615385</v>
      </c>
      <c r="I6" s="37">
        <v>4</v>
      </c>
      <c r="J6" s="30">
        <f>IF(I6="DNC",0,(I$27-I6+1)*($B$26/I$27))</f>
        <v>15.714285714285715</v>
      </c>
      <c r="K6" s="50">
        <v>2</v>
      </c>
      <c r="L6" s="29">
        <f>IF(K6="DNC",0,(K$27-K6+1)*($B$26/K$27))</f>
        <v>18.823529411764707</v>
      </c>
      <c r="M6" s="37">
        <v>2</v>
      </c>
      <c r="N6" s="30">
        <f>IF(M6="DNC",0,(M$27-M6+1)*($B$26/M$27))</f>
        <v>18.461538461538463</v>
      </c>
      <c r="O6" s="36"/>
      <c r="P6" s="37">
        <v>3</v>
      </c>
      <c r="Q6" s="33"/>
      <c r="R6" s="33">
        <v>3</v>
      </c>
      <c r="S6" s="35"/>
      <c r="T6" s="2"/>
      <c r="U6" s="10">
        <f t="shared" si="6"/>
        <v>10</v>
      </c>
      <c r="V6" s="2"/>
      <c r="W6" s="8">
        <f t="shared" si="0"/>
        <v>125.86015944839475</v>
      </c>
      <c r="X6" s="1">
        <f t="shared" si="1"/>
        <v>2</v>
      </c>
      <c r="Y6" s="1">
        <f t="shared" si="2"/>
        <v>2</v>
      </c>
      <c r="Z6" s="1">
        <f t="shared" si="3"/>
        <v>3</v>
      </c>
      <c r="AA6" s="1">
        <f t="shared" si="4"/>
        <v>3</v>
      </c>
      <c r="AB6" s="6">
        <f t="shared" si="5"/>
        <v>10</v>
      </c>
    </row>
    <row r="7" spans="1:28" x14ac:dyDescent="0.2">
      <c r="A7" s="5" t="s">
        <v>16</v>
      </c>
      <c r="B7" s="47" t="s">
        <v>30</v>
      </c>
      <c r="C7" s="37">
        <v>13</v>
      </c>
      <c r="D7" s="30">
        <f>IF(C7="DNC",0,(C$27-C7+1)*($B$26/C$27))</f>
        <v>4</v>
      </c>
      <c r="E7" s="50">
        <v>8</v>
      </c>
      <c r="F7" s="29">
        <f>IF(E7="DNC",0,(E$27-E7+1)*($B$26/E$27))</f>
        <v>10</v>
      </c>
      <c r="G7" s="37">
        <v>8</v>
      </c>
      <c r="H7" s="30">
        <f>IF(G7="DNC",0,(G$27-G7+1)*($B$26/G$27))</f>
        <v>9.2307692307692317</v>
      </c>
      <c r="I7" s="37">
        <v>8</v>
      </c>
      <c r="J7" s="30">
        <f>IF(I7="DNC",0,(I$27-I7+1)*($B$26/I$27))</f>
        <v>10</v>
      </c>
      <c r="K7" s="50">
        <v>4</v>
      </c>
      <c r="L7" s="29">
        <f>IF(K7="DNC",0,(K$27-K7+1)*($B$26/K$27))</f>
        <v>16.47058823529412</v>
      </c>
      <c r="M7" s="37">
        <v>3</v>
      </c>
      <c r="N7" s="30">
        <f>IF(M7="DNC",0,(M$27-M7+1)*($B$26/M$27))</f>
        <v>16.923076923076923</v>
      </c>
      <c r="O7" s="36"/>
      <c r="P7" s="37">
        <v>12</v>
      </c>
      <c r="Q7" s="33"/>
      <c r="R7" s="33">
        <v>5</v>
      </c>
      <c r="S7" s="35"/>
      <c r="T7" s="2"/>
      <c r="U7" s="10">
        <f t="shared" si="6"/>
        <v>16</v>
      </c>
      <c r="V7" s="2"/>
      <c r="W7" s="8">
        <f t="shared" si="0"/>
        <v>127.62443438914026</v>
      </c>
      <c r="X7" s="1">
        <f t="shared" si="1"/>
        <v>3</v>
      </c>
      <c r="Y7" s="1">
        <f t="shared" si="2"/>
        <v>4</v>
      </c>
      <c r="Z7" s="1">
        <f t="shared" si="3"/>
        <v>4</v>
      </c>
      <c r="AA7" s="1">
        <f t="shared" si="4"/>
        <v>5</v>
      </c>
      <c r="AB7" s="6">
        <f t="shared" si="5"/>
        <v>16</v>
      </c>
    </row>
    <row r="8" spans="1:28" x14ac:dyDescent="0.2">
      <c r="A8" s="5" t="s">
        <v>21</v>
      </c>
      <c r="B8" s="47" t="s">
        <v>34</v>
      </c>
      <c r="C8" s="32" t="s">
        <v>48</v>
      </c>
      <c r="D8" s="30">
        <f>IF(C8="DNC",0,(C$27-C8+1)*($B$26/C$27))</f>
        <v>0</v>
      </c>
      <c r="E8" s="50" t="s">
        <v>48</v>
      </c>
      <c r="F8" s="29">
        <f>IF(E8="DNC",0,(E$27-E8+1)*($B$26/E$27))</f>
        <v>0</v>
      </c>
      <c r="G8" s="37">
        <v>14</v>
      </c>
      <c r="H8" s="30">
        <f>IF(G8="DNC",0,(G$27-G8+1)*($B$26/G$27))</f>
        <v>0</v>
      </c>
      <c r="I8" s="37" t="s">
        <v>48</v>
      </c>
      <c r="J8" s="30">
        <f>IF(I8="DNC",0,(I$27-I8+1)*($B$26/I$27))</f>
        <v>0</v>
      </c>
      <c r="K8" s="50">
        <v>3</v>
      </c>
      <c r="L8" s="29">
        <f>IF(K8="DNC",0,(K$27-K8+1)*($B$26/K$27))</f>
        <v>17.647058823529413</v>
      </c>
      <c r="M8" s="37">
        <v>5</v>
      </c>
      <c r="N8" s="30">
        <f>IF(M8="DNC",0,(M$27-M8+1)*($B$26/M$27))</f>
        <v>13.846153846153847</v>
      </c>
      <c r="O8" s="36"/>
      <c r="P8" s="37">
        <v>10</v>
      </c>
      <c r="Q8" s="33"/>
      <c r="R8" s="33">
        <v>4</v>
      </c>
      <c r="S8" s="35"/>
      <c r="T8" s="2"/>
      <c r="U8" s="10">
        <f>AB8</f>
        <v>4</v>
      </c>
      <c r="V8" s="2"/>
      <c r="W8" s="8">
        <f>SUM(C8:R8)</f>
        <v>67.49321266968326</v>
      </c>
      <c r="X8" s="1">
        <f>SMALL($C8:$M8,1)</f>
        <v>0</v>
      </c>
      <c r="Y8" s="1">
        <f>SMALL($C8:$M8,2)</f>
        <v>0</v>
      </c>
      <c r="Z8" s="1">
        <f>SMALL($C8:$M8,3)</f>
        <v>0</v>
      </c>
      <c r="AA8" s="1">
        <f>SMALL($P8:$R8,1)</f>
        <v>4</v>
      </c>
      <c r="AB8" s="6">
        <f>SUM(X8:AA8)</f>
        <v>4</v>
      </c>
    </row>
    <row r="9" spans="1:28" x14ac:dyDescent="0.2">
      <c r="A9" s="5" t="s">
        <v>17</v>
      </c>
      <c r="B9" s="47" t="s">
        <v>33</v>
      </c>
      <c r="C9" s="37">
        <v>3</v>
      </c>
      <c r="D9" s="30">
        <f>IF(C9="DNC",0,(C$27-C9+1)*($B$26/C$27))</f>
        <v>17.333333333333332</v>
      </c>
      <c r="E9" s="50">
        <v>6</v>
      </c>
      <c r="F9" s="29">
        <f>IF(E9="DNC",0,(E$27-E9+1)*($B$26/E$27))</f>
        <v>12.857142857142858</v>
      </c>
      <c r="G9" s="37">
        <v>3</v>
      </c>
      <c r="H9" s="30">
        <f>IF(G9="DNC",0,(G$27-G9+1)*($B$26/G$27))</f>
        <v>16.923076923076923</v>
      </c>
      <c r="I9" s="37">
        <v>3</v>
      </c>
      <c r="J9" s="30">
        <f>IF(I9="DNC",0,(I$27-I9+1)*($B$26/I$27))</f>
        <v>17.142857142857142</v>
      </c>
      <c r="K9" s="50" t="s">
        <v>48</v>
      </c>
      <c r="L9" s="29">
        <f>IF(K9="DNC",0,(K$27-K9+1)*($B$26/K$27))</f>
        <v>0</v>
      </c>
      <c r="M9" s="37" t="s">
        <v>48</v>
      </c>
      <c r="N9" s="30">
        <f>IF(M9="DNC",0,(M$27-M9+1)*($B$26/M$27))</f>
        <v>0</v>
      </c>
      <c r="O9" s="36"/>
      <c r="P9" s="37" t="s">
        <v>48</v>
      </c>
      <c r="Q9" s="33"/>
      <c r="R9" s="33" t="s">
        <v>48</v>
      </c>
      <c r="S9" s="35"/>
      <c r="T9" s="2"/>
      <c r="U9" s="10" t="e">
        <f>AB9</f>
        <v>#NUM!</v>
      </c>
      <c r="V9" s="2"/>
      <c r="W9" s="8">
        <f>SUM(C9:R9)</f>
        <v>79.256410256410248</v>
      </c>
      <c r="X9" s="1">
        <f>SMALL($C9:$M9,1)</f>
        <v>0</v>
      </c>
      <c r="Y9" s="1">
        <f>SMALL($C9:$M9,2)</f>
        <v>3</v>
      </c>
      <c r="Z9" s="1">
        <f>SMALL($C9:$M9,3)</f>
        <v>3</v>
      </c>
      <c r="AA9" s="1" t="e">
        <f>SMALL($P9:$R9,1)</f>
        <v>#NUM!</v>
      </c>
      <c r="AB9" s="6" t="e">
        <f>SUM(X9:AA9)</f>
        <v>#NUM!</v>
      </c>
    </row>
    <row r="10" spans="1:28" x14ac:dyDescent="0.2">
      <c r="A10" s="5" t="s">
        <v>18</v>
      </c>
      <c r="B10" s="47" t="s">
        <v>35</v>
      </c>
      <c r="C10" s="37">
        <v>7</v>
      </c>
      <c r="D10" s="30">
        <f>IF(C10="DNC",0,(C$27-C10+1)*($B$26/C$27))</f>
        <v>12</v>
      </c>
      <c r="E10" s="50">
        <v>13</v>
      </c>
      <c r="F10" s="29">
        <f>IF(E10="DNC",0,(E$27-E10+1)*($B$26/E$27))</f>
        <v>2.8571428571428572</v>
      </c>
      <c r="G10" s="37">
        <v>6</v>
      </c>
      <c r="H10" s="30">
        <f>IF(G10="DNC",0,(G$27-G10+1)*($B$26/G$27))</f>
        <v>12.307692307692308</v>
      </c>
      <c r="I10" s="37">
        <v>6</v>
      </c>
      <c r="J10" s="30">
        <f>IF(I10="DNC",0,(I$27-I10+1)*($B$26/I$27))</f>
        <v>12.857142857142858</v>
      </c>
      <c r="K10" s="50">
        <v>7</v>
      </c>
      <c r="L10" s="29">
        <f>IF(K10="DNC",0,(K$27-K10+1)*($B$26/K$27))</f>
        <v>12.941176470588236</v>
      </c>
      <c r="M10" s="37">
        <v>6</v>
      </c>
      <c r="N10" s="30">
        <f>IF(M10="DNC",0,(M$27-M10+1)*($B$26/M$27))</f>
        <v>12.307692307692308</v>
      </c>
      <c r="O10" s="36"/>
      <c r="P10" s="37">
        <v>13</v>
      </c>
      <c r="Q10" s="33"/>
      <c r="R10" s="33">
        <v>10</v>
      </c>
      <c r="S10" s="35"/>
      <c r="T10" s="2"/>
      <c r="U10" s="10">
        <f t="shared" si="6"/>
        <v>24.857142857142858</v>
      </c>
      <c r="V10" s="2"/>
      <c r="W10" s="8">
        <f t="shared" si="0"/>
        <v>133.27084680025854</v>
      </c>
      <c r="X10" s="1">
        <f t="shared" si="1"/>
        <v>2.8571428571428572</v>
      </c>
      <c r="Y10" s="1">
        <f t="shared" si="2"/>
        <v>6</v>
      </c>
      <c r="Z10" s="1">
        <f t="shared" si="3"/>
        <v>6</v>
      </c>
      <c r="AA10" s="1">
        <f t="shared" si="4"/>
        <v>10</v>
      </c>
      <c r="AB10" s="6">
        <f t="shared" si="5"/>
        <v>24.857142857142858</v>
      </c>
    </row>
    <row r="11" spans="1:28" x14ac:dyDescent="0.2">
      <c r="A11" s="5" t="s">
        <v>12</v>
      </c>
      <c r="B11" s="47" t="s">
        <v>36</v>
      </c>
      <c r="C11" s="37">
        <v>12</v>
      </c>
      <c r="D11" s="30">
        <f>IF(C11="DNC",0,(C$27-C11+1)*($B$26/C$27))</f>
        <v>5.333333333333333</v>
      </c>
      <c r="E11" s="50" t="s">
        <v>48</v>
      </c>
      <c r="F11" s="29">
        <f>IF(E11="DNC",0,(E$27-E11+1)*($B$26/E$27))</f>
        <v>0</v>
      </c>
      <c r="G11" s="37">
        <v>14</v>
      </c>
      <c r="H11" s="30">
        <f>IF(G11="DNC",0,(G$27-G11+1)*($B$26/G$27))</f>
        <v>0</v>
      </c>
      <c r="I11" s="37">
        <v>7</v>
      </c>
      <c r="J11" s="30">
        <f>IF(I11="DNC",0,(I$27-I11+1)*($B$26/I$27))</f>
        <v>11.428571428571429</v>
      </c>
      <c r="K11" s="50">
        <v>6</v>
      </c>
      <c r="L11" s="29">
        <f>IF(K11="DNC",0,(K$27-K11+1)*($B$26/K$27))</f>
        <v>14.117647058823529</v>
      </c>
      <c r="M11" s="37">
        <v>7</v>
      </c>
      <c r="N11" s="30">
        <f>IF(M11="DNC",0,(M$27-M11+1)*($B$26/M$27))</f>
        <v>10.76923076923077</v>
      </c>
      <c r="O11" s="36"/>
      <c r="P11" s="37" t="s">
        <v>48</v>
      </c>
      <c r="Q11" s="33"/>
      <c r="R11" s="33">
        <v>9</v>
      </c>
      <c r="S11" s="35"/>
      <c r="T11" s="2"/>
      <c r="U11" s="10">
        <f t="shared" si="6"/>
        <v>14.333333333333332</v>
      </c>
      <c r="V11" s="2"/>
      <c r="W11" s="8">
        <f t="shared" si="0"/>
        <v>96.648782589959069</v>
      </c>
      <c r="X11" s="1">
        <f t="shared" si="1"/>
        <v>0</v>
      </c>
      <c r="Y11" s="1">
        <f t="shared" si="2"/>
        <v>0</v>
      </c>
      <c r="Z11" s="1">
        <f t="shared" si="3"/>
        <v>5.333333333333333</v>
      </c>
      <c r="AA11" s="1">
        <f t="shared" si="4"/>
        <v>9</v>
      </c>
      <c r="AB11" s="6">
        <f t="shared" si="5"/>
        <v>14.333333333333332</v>
      </c>
    </row>
    <row r="12" spans="1:28" x14ac:dyDescent="0.2">
      <c r="A12" s="5" t="s">
        <v>19</v>
      </c>
      <c r="B12" s="47" t="s">
        <v>37</v>
      </c>
      <c r="C12" s="32" t="s">
        <v>48</v>
      </c>
      <c r="D12" s="30">
        <f>IF(C12="DNC",0,(C$27-C12+1)*($B$26/C$27))</f>
        <v>0</v>
      </c>
      <c r="E12" s="50">
        <v>9</v>
      </c>
      <c r="F12" s="29">
        <f>IF(E12="DNC",0,(E$27-E12+1)*($B$26/E$27))</f>
        <v>8.5714285714285712</v>
      </c>
      <c r="G12" s="37">
        <v>5</v>
      </c>
      <c r="H12" s="30">
        <f>IF(G12="DNC",0,(G$27-G12+1)*($B$26/G$27))</f>
        <v>13.846153846153847</v>
      </c>
      <c r="I12" s="37">
        <v>5</v>
      </c>
      <c r="J12" s="30">
        <f>IF(I12="DNC",0,(I$27-I12+1)*($B$26/I$27))</f>
        <v>14.285714285714286</v>
      </c>
      <c r="K12" s="50">
        <v>5</v>
      </c>
      <c r="L12" s="29">
        <f>IF(K12="DNC",0,(K$27-K12+1)*($B$26/K$27))</f>
        <v>15.294117647058824</v>
      </c>
      <c r="M12" s="37">
        <v>4</v>
      </c>
      <c r="N12" s="30">
        <f>IF(M12="DNC",0,(M$27-M12+1)*($B$26/M$27))</f>
        <v>15.384615384615385</v>
      </c>
      <c r="O12" s="36"/>
      <c r="P12" s="37" t="s">
        <v>48</v>
      </c>
      <c r="Q12" s="33"/>
      <c r="R12" s="33" t="s">
        <v>48</v>
      </c>
      <c r="S12" s="35"/>
      <c r="T12" s="2"/>
      <c r="U12" s="10" t="e">
        <f t="shared" si="6"/>
        <v>#NUM!</v>
      </c>
      <c r="V12" s="2"/>
      <c r="W12" s="8">
        <f t="shared" si="0"/>
        <v>95.382029734970914</v>
      </c>
      <c r="X12" s="1">
        <f t="shared" si="1"/>
        <v>0</v>
      </c>
      <c r="Y12" s="1">
        <f t="shared" si="2"/>
        <v>4</v>
      </c>
      <c r="Z12" s="1">
        <f t="shared" si="3"/>
        <v>5</v>
      </c>
      <c r="AA12" s="1" t="e">
        <f t="shared" si="4"/>
        <v>#NUM!</v>
      </c>
      <c r="AB12" s="6" t="e">
        <f t="shared" si="5"/>
        <v>#NUM!</v>
      </c>
    </row>
    <row r="13" spans="1:28" x14ac:dyDescent="0.2">
      <c r="A13" s="5" t="s">
        <v>22</v>
      </c>
      <c r="B13" s="47" t="s">
        <v>38</v>
      </c>
      <c r="C13" s="37">
        <v>10</v>
      </c>
      <c r="D13" s="30">
        <f>IF(C13="DNC",0,(C$27-C13+1)*($B$26/C$27))</f>
        <v>8</v>
      </c>
      <c r="E13" s="50">
        <v>4</v>
      </c>
      <c r="F13" s="29">
        <f>IF(E13="DNC",0,(E$27-E13+1)*($B$26/E$27))</f>
        <v>15.714285714285715</v>
      </c>
      <c r="G13" s="37">
        <v>9</v>
      </c>
      <c r="H13" s="30">
        <f>IF(G13="DNC",0,(G$27-G13+1)*($B$26/G$27))</f>
        <v>7.6923076923076925</v>
      </c>
      <c r="I13" s="37" t="s">
        <v>48</v>
      </c>
      <c r="J13" s="30">
        <f>IF(I13="DNC",0,(I$27-I13+1)*($B$26/I$27))</f>
        <v>0</v>
      </c>
      <c r="K13" s="50">
        <v>11</v>
      </c>
      <c r="L13" s="29">
        <f>IF(K13="DNC",0,(K$27-K13+1)*($B$26/K$27))</f>
        <v>8.2352941176470598</v>
      </c>
      <c r="M13" s="37">
        <v>12</v>
      </c>
      <c r="N13" s="30">
        <f>IF(M13="DNC",0,(M$27-M13+1)*($B$26/M$27))</f>
        <v>3.0769230769230771</v>
      </c>
      <c r="O13" s="36"/>
      <c r="P13" s="37">
        <v>11</v>
      </c>
      <c r="Q13" s="33"/>
      <c r="R13" s="33" t="s">
        <v>48</v>
      </c>
      <c r="S13" s="35"/>
      <c r="T13" s="2"/>
      <c r="U13" s="10">
        <f t="shared" si="6"/>
        <v>22.692307692307693</v>
      </c>
      <c r="V13" s="2"/>
      <c r="W13" s="8">
        <f t="shared" si="0"/>
        <v>99.71881060116354</v>
      </c>
      <c r="X13" s="1">
        <f t="shared" si="1"/>
        <v>0</v>
      </c>
      <c r="Y13" s="1">
        <f t="shared" si="2"/>
        <v>4</v>
      </c>
      <c r="Z13" s="1">
        <f t="shared" si="3"/>
        <v>7.6923076923076925</v>
      </c>
      <c r="AA13" s="1">
        <f t="shared" si="4"/>
        <v>11</v>
      </c>
      <c r="AB13" s="6">
        <f t="shared" si="5"/>
        <v>22.692307692307693</v>
      </c>
    </row>
    <row r="14" spans="1:28" x14ac:dyDescent="0.2">
      <c r="A14" s="5" t="s">
        <v>23</v>
      </c>
      <c r="B14" s="47" t="s">
        <v>40</v>
      </c>
      <c r="C14" s="37">
        <v>15</v>
      </c>
      <c r="D14" s="30">
        <f>IF(C14="DNC",0,(C$27-C14+1)*($B$26/C$27))</f>
        <v>1.3333333333333333</v>
      </c>
      <c r="E14" s="50">
        <v>10</v>
      </c>
      <c r="F14" s="29">
        <f>IF(E14="DNC",0,(E$27-E14+1)*($B$26/E$27))</f>
        <v>7.1428571428571432</v>
      </c>
      <c r="G14" s="37">
        <v>7</v>
      </c>
      <c r="H14" s="30">
        <f>IF(G14="DNC",0,(G$27-G14+1)*($B$26/G$27))</f>
        <v>10.76923076923077</v>
      </c>
      <c r="I14" s="37">
        <v>13</v>
      </c>
      <c r="J14" s="30">
        <f>IF(I14="DNC",0,(I$27-I14+1)*($B$26/I$27))</f>
        <v>2.8571428571428572</v>
      </c>
      <c r="K14" s="50">
        <v>10</v>
      </c>
      <c r="L14" s="29">
        <f>IF(K14="DNC",0,(K$27-K14+1)*($B$26/K$27))</f>
        <v>9.4117647058823533</v>
      </c>
      <c r="M14" s="37">
        <v>10</v>
      </c>
      <c r="N14" s="30">
        <f>IF(M14="DNC",0,(M$27-M14+1)*($B$26/M$27))</f>
        <v>6.1538461538461542</v>
      </c>
      <c r="O14" s="36"/>
      <c r="P14" s="37" t="s">
        <v>48</v>
      </c>
      <c r="Q14" s="33"/>
      <c r="R14" s="33">
        <v>11</v>
      </c>
      <c r="S14" s="35"/>
      <c r="T14" s="2"/>
      <c r="U14" s="10">
        <f>AB14</f>
        <v>22.19047619047619</v>
      </c>
      <c r="V14" s="2"/>
      <c r="W14" s="8">
        <f>SUM(C14:R14)</f>
        <v>113.66817496229261</v>
      </c>
      <c r="X14" s="1">
        <f>SMALL($C14:$M14,1)</f>
        <v>1.3333333333333333</v>
      </c>
      <c r="Y14" s="1">
        <f>SMALL($C14:$M14,2)</f>
        <v>2.8571428571428572</v>
      </c>
      <c r="Z14" s="1">
        <f>SMALL($C14:$M14,3)</f>
        <v>7</v>
      </c>
      <c r="AA14" s="1">
        <f>SMALL($P14:$R14,1)</f>
        <v>11</v>
      </c>
      <c r="AB14" s="6">
        <f>SUM(X14:AA14)</f>
        <v>22.19047619047619</v>
      </c>
    </row>
    <row r="15" spans="1:28" x14ac:dyDescent="0.2">
      <c r="A15" s="5" t="s">
        <v>20</v>
      </c>
      <c r="B15" s="47" t="s">
        <v>39</v>
      </c>
      <c r="C15" s="32" t="s">
        <v>48</v>
      </c>
      <c r="D15" s="30">
        <f>IF(C15="DNC",0,(C$27-C15+1)*($B$26/C$27))</f>
        <v>0</v>
      </c>
      <c r="E15" s="50">
        <v>7</v>
      </c>
      <c r="F15" s="29">
        <f>IF(E15="DNC",0,(E$27-E15+1)*($B$26/E$27))</f>
        <v>11.428571428571429</v>
      </c>
      <c r="G15" s="37">
        <v>14</v>
      </c>
      <c r="H15" s="30">
        <f>IF(G15="DNC",0,(G$27-G15+1)*($B$26/G$27))</f>
        <v>0</v>
      </c>
      <c r="I15" s="37" t="s">
        <v>48</v>
      </c>
      <c r="J15" s="30">
        <f>IF(I15="DNC",0,(I$27-I15+1)*($B$26/I$27))</f>
        <v>0</v>
      </c>
      <c r="K15" s="50">
        <v>8</v>
      </c>
      <c r="L15" s="29">
        <f>IF(K15="DNC",0,(K$27-K15+1)*($B$26/K$27))</f>
        <v>11.764705882352942</v>
      </c>
      <c r="M15" s="37" t="s">
        <v>48</v>
      </c>
      <c r="N15" s="30">
        <f>IF(M15="DNC",0,(M$27-M15+1)*($B$26/M$27))</f>
        <v>0</v>
      </c>
      <c r="O15" s="36"/>
      <c r="P15" s="37">
        <v>9</v>
      </c>
      <c r="Q15" s="33"/>
      <c r="R15" s="33" t="s">
        <v>48</v>
      </c>
      <c r="S15" s="35"/>
      <c r="T15" s="2"/>
      <c r="U15" s="10">
        <f>AB15</f>
        <v>9</v>
      </c>
      <c r="V15" s="2"/>
      <c r="W15" s="8">
        <f>SUM(C15:R15)</f>
        <v>61.193277310924373</v>
      </c>
      <c r="X15" s="1">
        <f>SMALL($C15:$M15,1)</f>
        <v>0</v>
      </c>
      <c r="Y15" s="1">
        <f>SMALL($C15:$M15,2)</f>
        <v>0</v>
      </c>
      <c r="Z15" s="1">
        <f>SMALL($C15:$M15,3)</f>
        <v>0</v>
      </c>
      <c r="AA15" s="1">
        <f>SMALL($P15:$R15,1)</f>
        <v>9</v>
      </c>
      <c r="AB15" s="6">
        <f>SUM(X15:AA15)</f>
        <v>9</v>
      </c>
    </row>
    <row r="16" spans="1:28" x14ac:dyDescent="0.2">
      <c r="A16" s="5" t="s">
        <v>24</v>
      </c>
      <c r="B16" s="47" t="s">
        <v>41</v>
      </c>
      <c r="C16" s="37">
        <v>11</v>
      </c>
      <c r="D16" s="30">
        <f>IF(C16="DNC",0,(C$27-C16+1)*($B$26/C$27))</f>
        <v>6.6666666666666661</v>
      </c>
      <c r="E16" s="50">
        <v>12</v>
      </c>
      <c r="F16" s="29">
        <f>IF(E16="DNC",0,(E$27-E16+1)*($B$26/E$27))</f>
        <v>4.2857142857142856</v>
      </c>
      <c r="G16" s="37">
        <v>10</v>
      </c>
      <c r="H16" s="30">
        <f>IF(G16="DNC",0,(G$27-G16+1)*($B$26/G$27))</f>
        <v>6.1538461538461542</v>
      </c>
      <c r="I16" s="37">
        <v>9</v>
      </c>
      <c r="J16" s="30">
        <f>IF(I16="DNC",0,(I$27-I16+1)*($B$26/I$27))</f>
        <v>8.5714285714285712</v>
      </c>
      <c r="K16" s="50">
        <v>12</v>
      </c>
      <c r="L16" s="29">
        <f>IF(K16="DNC",0,(K$27-K16+1)*($B$26/K$27))</f>
        <v>7.0588235294117645</v>
      </c>
      <c r="M16" s="37">
        <v>8</v>
      </c>
      <c r="N16" s="30">
        <f>IF(M16="DNC",0,(M$27-M16+1)*($B$26/M$27))</f>
        <v>9.2307692307692317</v>
      </c>
      <c r="O16" s="36"/>
      <c r="P16" s="37" t="s">
        <v>48</v>
      </c>
      <c r="Q16" s="33"/>
      <c r="R16" s="33">
        <v>12</v>
      </c>
      <c r="S16" s="35"/>
      <c r="T16" s="2"/>
      <c r="U16" s="10">
        <f t="shared" si="6"/>
        <v>29.106227106227106</v>
      </c>
      <c r="V16" s="2"/>
      <c r="W16" s="8">
        <f t="shared" si="0"/>
        <v>115.96724843783667</v>
      </c>
      <c r="X16" s="1">
        <f t="shared" si="1"/>
        <v>4.2857142857142856</v>
      </c>
      <c r="Y16" s="1">
        <f t="shared" si="2"/>
        <v>6.1538461538461542</v>
      </c>
      <c r="Z16" s="1">
        <f t="shared" si="3"/>
        <v>6.6666666666666661</v>
      </c>
      <c r="AA16" s="1">
        <f t="shared" si="4"/>
        <v>12</v>
      </c>
      <c r="AB16" s="6">
        <f t="shared" si="5"/>
        <v>29.106227106227106</v>
      </c>
    </row>
    <row r="17" spans="1:28" x14ac:dyDescent="0.2">
      <c r="A17" s="5" t="s">
        <v>25</v>
      </c>
      <c r="B17" s="47" t="s">
        <v>42</v>
      </c>
      <c r="C17" s="32" t="s">
        <v>48</v>
      </c>
      <c r="D17" s="30">
        <f>IF(C17="DNC",0,(C$27-C17+1)*($B$26/C$27))</f>
        <v>0</v>
      </c>
      <c r="E17" s="50">
        <v>11</v>
      </c>
      <c r="F17" s="29">
        <f>IF(E17="DNC",0,(E$27-E17+1)*($B$26/E$27))</f>
        <v>5.7142857142857144</v>
      </c>
      <c r="G17" s="37">
        <v>12</v>
      </c>
      <c r="H17" s="30">
        <f>IF(G17="DNC",0,(G$27-G17+1)*($B$26/G$27))</f>
        <v>3.0769230769230771</v>
      </c>
      <c r="I17" s="37">
        <v>10</v>
      </c>
      <c r="J17" s="30">
        <f>IF(I17="DNC",0,(I$27-I17+1)*($B$26/I$27))</f>
        <v>7.1428571428571432</v>
      </c>
      <c r="K17" s="50" t="s">
        <v>48</v>
      </c>
      <c r="L17" s="29">
        <f>IF(K17="DNC",0,(K$27-K17+1)*($B$26/K$27))</f>
        <v>0</v>
      </c>
      <c r="M17" s="37" t="s">
        <v>48</v>
      </c>
      <c r="N17" s="30">
        <f>IF(M17="DNC",0,(M$27-M17+1)*($B$26/M$27))</f>
        <v>0</v>
      </c>
      <c r="O17" s="36"/>
      <c r="P17" s="37">
        <v>16</v>
      </c>
      <c r="Q17" s="33"/>
      <c r="R17" s="33">
        <v>16</v>
      </c>
      <c r="S17" s="35"/>
      <c r="T17" s="2"/>
      <c r="U17" s="10">
        <f t="shared" si="6"/>
        <v>19.076923076923077</v>
      </c>
      <c r="V17" s="2"/>
      <c r="W17" s="8">
        <f t="shared" si="0"/>
        <v>80.934065934065927</v>
      </c>
      <c r="X17" s="1">
        <f t="shared" si="1"/>
        <v>0</v>
      </c>
      <c r="Y17" s="1">
        <f t="shared" si="2"/>
        <v>0</v>
      </c>
      <c r="Z17" s="1">
        <f t="shared" si="3"/>
        <v>3.0769230769230771</v>
      </c>
      <c r="AA17" s="1">
        <f t="shared" si="4"/>
        <v>16</v>
      </c>
      <c r="AB17" s="6">
        <f t="shared" si="5"/>
        <v>19.076923076923077</v>
      </c>
    </row>
    <row r="18" spans="1:28" x14ac:dyDescent="0.2">
      <c r="A18" s="5"/>
      <c r="B18" s="47"/>
      <c r="C18" s="8"/>
      <c r="D18" s="30"/>
      <c r="E18" s="51"/>
      <c r="F18" s="25"/>
      <c r="G18" s="8"/>
      <c r="H18" s="6"/>
      <c r="I18" s="8"/>
      <c r="J18" s="6"/>
      <c r="K18" s="51"/>
      <c r="L18" s="25"/>
      <c r="M18" s="8"/>
      <c r="N18" s="6"/>
      <c r="O18" s="2"/>
      <c r="P18" s="8"/>
      <c r="Q18" s="1"/>
      <c r="R18" s="1"/>
      <c r="S18" s="6"/>
      <c r="T18" s="2"/>
      <c r="U18" s="10"/>
      <c r="V18" s="2"/>
      <c r="W18" s="8"/>
      <c r="X18" s="1"/>
      <c r="Y18" s="1"/>
      <c r="Z18" s="1"/>
      <c r="AA18" s="1"/>
      <c r="AB18" s="6"/>
    </row>
    <row r="19" spans="1:28" x14ac:dyDescent="0.2">
      <c r="A19" s="5"/>
      <c r="B19" s="47"/>
      <c r="C19" s="32"/>
      <c r="D19" s="30"/>
      <c r="E19" s="52"/>
      <c r="F19" s="29"/>
      <c r="G19" s="32"/>
      <c r="H19" s="30"/>
      <c r="I19" s="32"/>
      <c r="J19" s="30"/>
      <c r="K19" s="52"/>
      <c r="L19" s="29"/>
      <c r="M19" s="32"/>
      <c r="N19" s="30"/>
      <c r="O19" s="31"/>
      <c r="P19" s="32"/>
      <c r="Q19" s="28"/>
      <c r="R19" s="28"/>
      <c r="S19" s="30"/>
      <c r="T19" s="2"/>
      <c r="U19" s="10"/>
      <c r="V19" s="2"/>
      <c r="W19" s="8"/>
      <c r="X19" s="1"/>
      <c r="Y19" s="1"/>
      <c r="Z19" s="1"/>
      <c r="AA19" s="1"/>
      <c r="AB19" s="6"/>
    </row>
    <row r="20" spans="1:28" x14ac:dyDescent="0.2">
      <c r="A20" s="5"/>
      <c r="B20" s="47"/>
      <c r="C20" s="32"/>
      <c r="D20" s="30"/>
      <c r="E20" s="52"/>
      <c r="F20" s="29"/>
      <c r="G20" s="32"/>
      <c r="H20" s="30"/>
      <c r="I20" s="32"/>
      <c r="J20" s="30"/>
      <c r="K20" s="52"/>
      <c r="L20" s="29"/>
      <c r="M20" s="32"/>
      <c r="N20" s="30"/>
      <c r="O20" s="31"/>
      <c r="P20" s="32"/>
      <c r="Q20" s="28"/>
      <c r="R20" s="28"/>
      <c r="S20" s="30"/>
      <c r="T20" s="2"/>
      <c r="U20" s="10"/>
      <c r="V20" s="2"/>
      <c r="W20" s="8"/>
      <c r="X20" s="1"/>
      <c r="Y20" s="1"/>
      <c r="Z20" s="1"/>
      <c r="AA20" s="1"/>
      <c r="AB20" s="6"/>
    </row>
    <row r="21" spans="1:28" x14ac:dyDescent="0.2">
      <c r="A21" s="5"/>
      <c r="B21" s="47"/>
      <c r="C21" s="32"/>
      <c r="D21" s="30"/>
      <c r="E21" s="52"/>
      <c r="F21" s="29"/>
      <c r="G21" s="32"/>
      <c r="H21" s="30"/>
      <c r="I21" s="32"/>
      <c r="J21" s="30"/>
      <c r="K21" s="52"/>
      <c r="L21" s="29"/>
      <c r="M21" s="32"/>
      <c r="N21" s="30"/>
      <c r="O21" s="31"/>
      <c r="P21" s="32"/>
      <c r="Q21" s="28"/>
      <c r="R21" s="28"/>
      <c r="S21" s="30"/>
      <c r="T21" s="2"/>
      <c r="U21" s="10"/>
      <c r="V21" s="2"/>
      <c r="W21" s="8"/>
      <c r="X21" s="1"/>
      <c r="Y21" s="1"/>
      <c r="Z21" s="1"/>
      <c r="AA21" s="1"/>
      <c r="AB21" s="6"/>
    </row>
    <row r="22" spans="1:28" x14ac:dyDescent="0.2">
      <c r="A22" s="5"/>
      <c r="B22" s="47"/>
      <c r="C22" s="32"/>
      <c r="D22" s="30"/>
      <c r="E22" s="52"/>
      <c r="F22" s="29"/>
      <c r="G22" s="32"/>
      <c r="H22" s="30"/>
      <c r="I22" s="32"/>
      <c r="J22" s="30"/>
      <c r="K22" s="52"/>
      <c r="L22" s="29"/>
      <c r="M22" s="32"/>
      <c r="N22" s="30"/>
      <c r="O22" s="31"/>
      <c r="P22" s="32"/>
      <c r="Q22" s="28"/>
      <c r="R22" s="28"/>
      <c r="S22" s="30"/>
      <c r="T22" s="2"/>
      <c r="U22" s="10"/>
      <c r="V22" s="2"/>
      <c r="W22" s="8"/>
      <c r="X22" s="1"/>
      <c r="Y22" s="1"/>
      <c r="Z22" s="1"/>
      <c r="AA22" s="1"/>
      <c r="AB22" s="6"/>
    </row>
    <row r="23" spans="1:28" x14ac:dyDescent="0.2">
      <c r="A23" s="5"/>
      <c r="B23" s="47"/>
      <c r="C23" s="32"/>
      <c r="D23" s="30"/>
      <c r="E23" s="52"/>
      <c r="F23" s="29"/>
      <c r="G23" s="32"/>
      <c r="H23" s="30"/>
      <c r="I23" s="32"/>
      <c r="J23" s="30"/>
      <c r="K23" s="52"/>
      <c r="L23" s="29"/>
      <c r="M23" s="32"/>
      <c r="N23" s="30"/>
      <c r="O23" s="31"/>
      <c r="P23" s="32"/>
      <c r="Q23" s="28"/>
      <c r="R23" s="28"/>
      <c r="S23" s="30"/>
      <c r="T23" s="2"/>
      <c r="U23" s="10"/>
      <c r="V23" s="2"/>
      <c r="W23" s="8"/>
      <c r="X23" s="1"/>
      <c r="Y23" s="1"/>
      <c r="Z23" s="1"/>
      <c r="AA23" s="1"/>
      <c r="AB23" s="6"/>
    </row>
    <row r="24" spans="1:28" x14ac:dyDescent="0.2">
      <c r="A24" s="5"/>
      <c r="B24" s="47"/>
      <c r="C24" s="32"/>
      <c r="D24" s="30"/>
      <c r="E24" s="52"/>
      <c r="F24" s="29"/>
      <c r="G24" s="32"/>
      <c r="H24" s="30"/>
      <c r="I24" s="32"/>
      <c r="J24" s="30"/>
      <c r="K24" s="52"/>
      <c r="L24" s="29"/>
      <c r="M24" s="32"/>
      <c r="N24" s="30"/>
      <c r="O24" s="31"/>
      <c r="P24" s="32"/>
      <c r="Q24" s="28"/>
      <c r="R24" s="28"/>
      <c r="S24" s="30"/>
      <c r="T24" s="2"/>
      <c r="U24" s="10"/>
      <c r="V24" s="2"/>
      <c r="W24" s="8"/>
      <c r="X24" s="1"/>
      <c r="Y24" s="1"/>
      <c r="Z24" s="1"/>
      <c r="AA24" s="1"/>
      <c r="AB24" s="6"/>
    </row>
    <row r="25" spans="1:28" x14ac:dyDescent="0.2">
      <c r="A25" s="5"/>
      <c r="B25" s="48"/>
      <c r="C25" s="32"/>
      <c r="D25" s="30"/>
      <c r="E25" s="52"/>
      <c r="F25" s="29"/>
      <c r="G25" s="32"/>
      <c r="H25" s="30"/>
      <c r="I25" s="32"/>
      <c r="J25" s="30"/>
      <c r="K25" s="52"/>
      <c r="L25" s="29"/>
      <c r="M25" s="32"/>
      <c r="N25" s="30"/>
      <c r="O25" s="31"/>
      <c r="P25" s="40"/>
      <c r="Q25" s="38"/>
      <c r="R25" s="38"/>
      <c r="S25" s="39"/>
      <c r="T25" s="2"/>
      <c r="U25" s="10"/>
      <c r="V25" s="2"/>
      <c r="W25" s="8"/>
      <c r="X25" s="1"/>
      <c r="Y25" s="1"/>
      <c r="Z25" s="1"/>
      <c r="AA25" s="1"/>
      <c r="AB25" s="6"/>
    </row>
    <row r="26" spans="1:28" x14ac:dyDescent="0.2">
      <c r="A26" s="44" t="s">
        <v>49</v>
      </c>
      <c r="B26" s="34">
        <v>20</v>
      </c>
      <c r="C26" s="8"/>
      <c r="D26" s="6"/>
      <c r="E26" s="51"/>
      <c r="F26" s="25"/>
      <c r="G26" s="8"/>
      <c r="H26" s="6"/>
      <c r="I26" s="8"/>
      <c r="J26" s="6"/>
      <c r="K26" s="51"/>
      <c r="L26" s="25"/>
      <c r="M26" s="8"/>
      <c r="N26" s="6"/>
      <c r="O26" s="2"/>
      <c r="P26" s="43"/>
      <c r="Q26" s="41"/>
      <c r="R26" s="41"/>
      <c r="S26" s="42"/>
      <c r="T26" s="2"/>
      <c r="U26" s="10"/>
      <c r="V26" s="2"/>
      <c r="W26" s="8"/>
      <c r="X26" s="1"/>
      <c r="Y26" s="1"/>
      <c r="Z26" s="1"/>
      <c r="AA26" s="1"/>
      <c r="AB26" s="6"/>
    </row>
    <row r="27" spans="1:28" ht="17" thickBot="1" x14ac:dyDescent="0.25">
      <c r="A27" s="24" t="s">
        <v>26</v>
      </c>
      <c r="B27" s="49"/>
      <c r="C27" s="13">
        <v>15</v>
      </c>
      <c r="D27" s="12"/>
      <c r="E27" s="53">
        <v>14</v>
      </c>
      <c r="F27" s="54"/>
      <c r="G27" s="13">
        <v>13</v>
      </c>
      <c r="H27" s="12"/>
      <c r="I27" s="13">
        <v>14</v>
      </c>
      <c r="J27" s="12"/>
      <c r="K27" s="53">
        <v>17</v>
      </c>
      <c r="L27" s="54"/>
      <c r="M27" s="13">
        <v>13</v>
      </c>
      <c r="N27" s="12"/>
      <c r="O27" s="2"/>
      <c r="P27" s="13">
        <v>16</v>
      </c>
      <c r="Q27" s="11"/>
      <c r="R27" s="11">
        <v>19</v>
      </c>
      <c r="S27" s="12"/>
      <c r="T27" s="2"/>
      <c r="U27" s="14"/>
      <c r="V27" s="2"/>
      <c r="W27" s="13"/>
      <c r="X27" s="11"/>
      <c r="Y27" s="11"/>
      <c r="Z27" s="11"/>
      <c r="AA27" s="11"/>
      <c r="AB27" s="12"/>
    </row>
    <row r="28" spans="1:28" ht="17" thickBot="1" x14ac:dyDescent="0.25">
      <c r="A28" s="17" t="s">
        <v>46</v>
      </c>
      <c r="B28" s="1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8"/>
      <c r="P28" s="23"/>
      <c r="Q28" s="23"/>
      <c r="R28" s="23"/>
      <c r="S28" s="23"/>
      <c r="T28" s="18"/>
      <c r="U28" s="19"/>
    </row>
  </sheetData>
  <sortState ref="A8:AA9">
    <sortCondition ref="R8:R9"/>
  </sortState>
  <mergeCells count="12">
    <mergeCell ref="A28:U28"/>
    <mergeCell ref="A1:U1"/>
    <mergeCell ref="X3:Z3"/>
    <mergeCell ref="A27:B27"/>
    <mergeCell ref="P2:S2"/>
    <mergeCell ref="C2:N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cp:lastPrinted>2016-09-27T15:24:57Z</cp:lastPrinted>
  <dcterms:created xsi:type="dcterms:W3CDTF">2016-09-26T20:09:44Z</dcterms:created>
  <dcterms:modified xsi:type="dcterms:W3CDTF">2016-09-29T20:41:39Z</dcterms:modified>
</cp:coreProperties>
</file>